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Медиафасад" sheetId="1" r:id="rId1"/>
  </sheets>
  <definedNames>
    <definedName name="_xlnm._FilterDatabase" localSheetId="0" hidden="1">Медиафасад!$A$1:$Q$16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7" i="1" l="1"/>
  <c r="O17" i="1" s="1"/>
  <c r="P17" i="1" s="1"/>
  <c r="M16" i="1" l="1"/>
  <c r="M15" i="1"/>
  <c r="M14" i="1"/>
  <c r="M13" i="1"/>
  <c r="M12" i="1"/>
  <c r="M11" i="1"/>
  <c r="M10" i="1"/>
  <c r="M8" i="1"/>
  <c r="M9" i="1"/>
  <c r="M7" i="1"/>
  <c r="M6" i="1"/>
  <c r="M5" i="1"/>
  <c r="M4" i="1"/>
  <c r="M3" i="1"/>
  <c r="M2" i="1"/>
  <c r="L17" i="1"/>
  <c r="O14" i="1" l="1"/>
  <c r="P14" i="1" s="1"/>
  <c r="O15" i="1"/>
  <c r="P15" i="1" s="1"/>
  <c r="O16" i="1"/>
  <c r="P16" i="1" s="1"/>
  <c r="F16" i="1"/>
  <c r="B16" i="1"/>
  <c r="L16" i="1"/>
  <c r="O13" i="1" l="1"/>
  <c r="P13" i="1" s="1"/>
  <c r="O12" i="1"/>
  <c r="P12" i="1" s="1"/>
  <c r="O11" i="1"/>
  <c r="P11" i="1" s="1"/>
  <c r="O10" i="1"/>
  <c r="P10" i="1" s="1"/>
  <c r="O9" i="1"/>
  <c r="P9" i="1" s="1"/>
  <c r="O8" i="1"/>
  <c r="P8" i="1" s="1"/>
  <c r="O7" i="1"/>
  <c r="P7" i="1" s="1"/>
  <c r="O6" i="1"/>
  <c r="P6" i="1" s="1"/>
  <c r="O5" i="1"/>
  <c r="P5" i="1" s="1"/>
  <c r="O3" i="1"/>
  <c r="P3" i="1" s="1"/>
  <c r="O4" i="1"/>
  <c r="P4" i="1" s="1"/>
  <c r="O2" i="1" l="1"/>
  <c r="P2" i="1" s="1"/>
</calcChain>
</file>

<file path=xl/sharedStrings.xml><?xml version="1.0" encoding="utf-8"?>
<sst xmlns="http://schemas.openxmlformats.org/spreadsheetml/2006/main" count="189" uniqueCount="79">
  <si>
    <t>Город</t>
  </si>
  <si>
    <t>Вид конструкции</t>
  </si>
  <si>
    <t>Адрес</t>
  </si>
  <si>
    <t>Фото</t>
  </si>
  <si>
    <t>Карта</t>
  </si>
  <si>
    <t>Формат, м.</t>
  </si>
  <si>
    <t>Способ показа</t>
  </si>
  <si>
    <t>Ролик, сек.</t>
  </si>
  <si>
    <t xml:space="preserve"> Выходов в час</t>
  </si>
  <si>
    <t>Период, дней</t>
  </si>
  <si>
    <t>Выходов за период</t>
  </si>
  <si>
    <t>Аренда</t>
  </si>
  <si>
    <t>Координаты</t>
  </si>
  <si>
    <t>Медиафасад</t>
  </si>
  <si>
    <t>Ссылка</t>
  </si>
  <si>
    <t>Видео</t>
  </si>
  <si>
    <t>Уфа</t>
  </si>
  <si>
    <t>проспект Салавата Юлаева, 89/1</t>
  </si>
  <si>
    <t>54.750074,56.015314</t>
  </si>
  <si>
    <t>54.750074,56.015315</t>
  </si>
  <si>
    <t>54.750074,56.015316</t>
  </si>
  <si>
    <t>54х15</t>
  </si>
  <si>
    <t>6:00-24:00</t>
  </si>
  <si>
    <t xml:space="preserve">ул. Маршала Жукова, 31/1, к.1 </t>
  </si>
  <si>
    <t>ул. Чернышевского, 88 (ГЦ «Арт-КВАДРАТ»)</t>
  </si>
  <si>
    <t>ул. Менделеева, 158 (ТВК «ВДНХ-Экспо»)</t>
  </si>
  <si>
    <t>ул. Жукова, 29 (ЦТиО «Простор»)</t>
  </si>
  <si>
    <t>ул. Цюрупы, 97 (ТК «Центральный»)</t>
  </si>
  <si>
    <t>ул. Луганская, 1 (АЦ "Автовдор")</t>
  </si>
  <si>
    <t>ул. Цюрупы, 79</t>
  </si>
  <si>
    <t>12х6</t>
  </si>
  <si>
    <t>6,7х3,8</t>
  </si>
  <si>
    <t>22х11</t>
  </si>
  <si>
    <t>4х3</t>
  </si>
  <si>
    <t>11х7</t>
  </si>
  <si>
    <t>10х3</t>
  </si>
  <si>
    <t>15х4</t>
  </si>
  <si>
    <t>07:00-01:00</t>
  </si>
  <si>
    <t>00:00-00:00</t>
  </si>
  <si>
    <t>08:00-23:00</t>
  </si>
  <si>
    <t>07:00-23:00</t>
  </si>
  <si>
    <t>54.772889, 56.063275</t>
  </si>
  <si>
    <t>54.720981, 55.999881</t>
  </si>
  <si>
    <t>54.737205,55.958309</t>
  </si>
  <si>
    <t>54.72481,56.01873</t>
  </si>
  <si>
    <t>54.77116,56.05837</t>
  </si>
  <si>
    <t>54.75204,56.01765</t>
  </si>
  <si>
    <t>54.729961,55.954987</t>
  </si>
  <si>
    <t xml:space="preserve">ул. Минигали Губайдуллина, 6 (ТЦ Аркада) </t>
  </si>
  <si>
    <t>ул. 50-летия Октября, 19, «Тинькофф Холл»</t>
  </si>
  <si>
    <t>00:00-24:00</t>
  </si>
  <si>
    <t>54.737725, 55.971390</t>
  </si>
  <si>
    <t>54.735326, 55.957818</t>
  </si>
  <si>
    <t>54.728659, 55.946672</t>
  </si>
  <si>
    <t>16х19</t>
  </si>
  <si>
    <t>Код</t>
  </si>
  <si>
    <t>УМФ-1</t>
  </si>
  <si>
    <t>УМФ-2</t>
  </si>
  <si>
    <t>УМФ-3</t>
  </si>
  <si>
    <t>УМФ-4</t>
  </si>
  <si>
    <t>УМФ-5</t>
  </si>
  <si>
    <t>УМФ-6</t>
  </si>
  <si>
    <t>УМФ-7</t>
  </si>
  <si>
    <t>УМФ-8</t>
  </si>
  <si>
    <t>УМФ-9</t>
  </si>
  <si>
    <t>УМФ-10</t>
  </si>
  <si>
    <t>УМФ-11</t>
  </si>
  <si>
    <t>УМФ-12</t>
  </si>
  <si>
    <t>УМФ-13</t>
  </si>
  <si>
    <t>УМФ-14</t>
  </si>
  <si>
    <t>УМФ-15</t>
  </si>
  <si>
    <t>проспект Октября, 4/1</t>
  </si>
  <si>
    <t>Сторона</t>
  </si>
  <si>
    <t>А</t>
  </si>
  <si>
    <t>Время работы, часов</t>
  </si>
  <si>
    <t>Выходов в сутки</t>
  </si>
  <si>
    <t>УМФ-16</t>
  </si>
  <si>
    <t>54.741197, 55.987329</t>
  </si>
  <si>
    <t>27,5х12,5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</si>
</sst>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10"/>
      <color rgb="FF00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yandex.ru/maps/-/CDtXMQ8X" TargetMode="External"/><Relationship Id="rId13" Type="http://schemas.openxmlformats.org/officeDocument/2006/relationships/hyperlink" Target="https://yandex.ru/maps/-/CDtXQOIL" TargetMode="External"/><Relationship Id="rId18" Type="http://schemas.openxmlformats.org/officeDocument/2006/relationships/hyperlink" Target="https://disk.yandex.ru/i/6nXRksNtn-S8MQ" TargetMode="External"/><Relationship Id="rId26" Type="http://schemas.openxmlformats.org/officeDocument/2006/relationships/hyperlink" Target="https://disk.yandex.ru/i/QgYsDucWwGsEjg" TargetMode="External"/><Relationship Id="rId3" Type="http://schemas.openxmlformats.org/officeDocument/2006/relationships/hyperlink" Target="https://yandex.ru/maps/-/CDtXISLl" TargetMode="External"/><Relationship Id="rId21" Type="http://schemas.openxmlformats.org/officeDocument/2006/relationships/hyperlink" Target="https://disk.yandex.ru/i/p21nCFnA-ZIqAg" TargetMode="External"/><Relationship Id="rId7" Type="http://schemas.openxmlformats.org/officeDocument/2006/relationships/hyperlink" Target="https://yandex.ru/maps/-/CDtXMEI6" TargetMode="External"/><Relationship Id="rId12" Type="http://schemas.openxmlformats.org/officeDocument/2006/relationships/hyperlink" Target="https://yandex.ru/maps/-/CDtXQCir" TargetMode="External"/><Relationship Id="rId17" Type="http://schemas.openxmlformats.org/officeDocument/2006/relationships/hyperlink" Target="https://disk.yandex.ru/i/i71dsXnDBy-QBg" TargetMode="External"/><Relationship Id="rId25" Type="http://schemas.openxmlformats.org/officeDocument/2006/relationships/hyperlink" Target="https://disk.yandex.ru/i/uSF9UX4bV3xBjA" TargetMode="External"/><Relationship Id="rId33" Type="http://schemas.openxmlformats.org/officeDocument/2006/relationships/printerSettings" Target="../printerSettings/printerSettings1.bin"/><Relationship Id="rId2" Type="http://schemas.openxmlformats.org/officeDocument/2006/relationships/hyperlink" Target="https://yandex.ru/maps/-/CDtXES5C" TargetMode="External"/><Relationship Id="rId16" Type="http://schemas.openxmlformats.org/officeDocument/2006/relationships/hyperlink" Target="https://disk.yandex.ru/i/lPXBEN7e8l0sdA" TargetMode="External"/><Relationship Id="rId20" Type="http://schemas.openxmlformats.org/officeDocument/2006/relationships/hyperlink" Target="https://disk.yandex.ru/i/PJE9fbfRKEccCg" TargetMode="External"/><Relationship Id="rId29" Type="http://schemas.openxmlformats.org/officeDocument/2006/relationships/hyperlink" Target="https://disk.yandex.ru/i/kqzJxCLXQPRTEQ" TargetMode="External"/><Relationship Id="rId1" Type="http://schemas.openxmlformats.org/officeDocument/2006/relationships/hyperlink" Target="https://rim-group.ru/ufa/9MF/storona-a/" TargetMode="External"/><Relationship Id="rId6" Type="http://schemas.openxmlformats.org/officeDocument/2006/relationships/hyperlink" Target="https://yandex.ru/maps/-/CDtXI2NC" TargetMode="External"/><Relationship Id="rId11" Type="http://schemas.openxmlformats.org/officeDocument/2006/relationships/hyperlink" Target="https://yandex.ru/maps/-/CDtXQVNi" TargetMode="External"/><Relationship Id="rId24" Type="http://schemas.openxmlformats.org/officeDocument/2006/relationships/hyperlink" Target="https://disk.yandex.ru/i/jiX4RMBbApQdYQ" TargetMode="External"/><Relationship Id="rId32" Type="http://schemas.openxmlformats.org/officeDocument/2006/relationships/hyperlink" Target="https://disk.yandex.ru/i/7v3Mqq_Vh2iLzA" TargetMode="External"/><Relationship Id="rId5" Type="http://schemas.openxmlformats.org/officeDocument/2006/relationships/hyperlink" Target="https://yandex.ru/maps/-/CDtXILjX" TargetMode="External"/><Relationship Id="rId15" Type="http://schemas.openxmlformats.org/officeDocument/2006/relationships/hyperlink" Target="https://yandex.ru/maps/-/CDtXQOIL" TargetMode="External"/><Relationship Id="rId23" Type="http://schemas.openxmlformats.org/officeDocument/2006/relationships/hyperlink" Target="https://disk.yandex.ru/i/ajCr5ZgjEYTiUA" TargetMode="External"/><Relationship Id="rId28" Type="http://schemas.openxmlformats.org/officeDocument/2006/relationships/hyperlink" Target="https://disk.yandex.ru/i/BJEgUv93dBNSnA" TargetMode="External"/><Relationship Id="rId10" Type="http://schemas.openxmlformats.org/officeDocument/2006/relationships/hyperlink" Target="https://yandex.ru/maps/-/CDtXML5i" TargetMode="External"/><Relationship Id="rId19" Type="http://schemas.openxmlformats.org/officeDocument/2006/relationships/hyperlink" Target="https://disk.yandex.ru/i/R31dXsdg_Pj85g" TargetMode="External"/><Relationship Id="rId31" Type="http://schemas.openxmlformats.org/officeDocument/2006/relationships/hyperlink" Target="https://yandex.ru/maps/-/CHGOQK1n" TargetMode="External"/><Relationship Id="rId4" Type="http://schemas.openxmlformats.org/officeDocument/2006/relationships/hyperlink" Target="https://yandex.ru/maps/-/CDtXI8K7" TargetMode="External"/><Relationship Id="rId9" Type="http://schemas.openxmlformats.org/officeDocument/2006/relationships/hyperlink" Target="https://yandex.ru/maps/-/CDtXMONA" TargetMode="External"/><Relationship Id="rId14" Type="http://schemas.openxmlformats.org/officeDocument/2006/relationships/hyperlink" Target="https://yandex.ru/maps/-/CDtXISLl" TargetMode="External"/><Relationship Id="rId22" Type="http://schemas.openxmlformats.org/officeDocument/2006/relationships/hyperlink" Target="https://disk.yandex.ru/i/uUkaBCcKpkenyQ" TargetMode="External"/><Relationship Id="rId27" Type="http://schemas.openxmlformats.org/officeDocument/2006/relationships/hyperlink" Target="https://disk.yandex.ru/i/LT_l9sKMo1uXPA" TargetMode="External"/><Relationship Id="rId30" Type="http://schemas.openxmlformats.org/officeDocument/2006/relationships/hyperlink" Target="https://disk.yandex.ru/i/bg1onwXNAa0W_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"/>
  <sheetViews>
    <sheetView tabSelected="1" zoomScaleNormal="100" workbookViewId="0">
      <selection activeCell="C3" sqref="C3"/>
    </sheetView>
  </sheetViews>
  <sheetFormatPr defaultRowHeight="12.75" x14ac:dyDescent="0.2"/>
  <cols>
    <col min="1" max="1" width="10.5703125" style="1" customWidth="1"/>
    <col min="2" max="2" width="26.42578125" style="1" customWidth="1"/>
    <col min="3" max="3" width="19.28515625" style="1" customWidth="1"/>
    <col min="4" max="4" width="9.5703125" style="1" customWidth="1"/>
    <col min="5" max="5" width="10" style="1" customWidth="1"/>
    <col min="6" max="6" width="14.28515625" style="1" customWidth="1"/>
    <col min="7" max="7" width="12.140625" style="1" customWidth="1"/>
    <col min="8" max="8" width="17.140625" style="1" customWidth="1"/>
    <col min="9" max="9" width="8.7109375" style="1" customWidth="1"/>
    <col min="10" max="10" width="14.28515625" style="1" customWidth="1"/>
    <col min="11" max="11" width="17.28515625" style="1" customWidth="1"/>
    <col min="12" max="12" width="22.42578125" style="1" customWidth="1"/>
    <col min="13" max="13" width="18.7109375" style="1" customWidth="1"/>
    <col min="14" max="14" width="16.85546875" style="1" customWidth="1"/>
    <col min="15" max="15" width="21.5703125" style="1" customWidth="1"/>
    <col min="16" max="16" width="11.7109375" style="1" customWidth="1"/>
    <col min="17" max="17" width="19" style="4" customWidth="1"/>
    <col min="18" max="16384" width="9.140625" style="1"/>
  </cols>
  <sheetData>
    <row r="1" spans="1:17" x14ac:dyDescent="0.2">
      <c r="A1" s="5" t="s">
        <v>0</v>
      </c>
      <c r="B1" s="5" t="s">
        <v>2</v>
      </c>
      <c r="C1" s="5" t="s">
        <v>1</v>
      </c>
      <c r="D1" s="5" t="s">
        <v>3</v>
      </c>
      <c r="E1" s="5" t="s">
        <v>4</v>
      </c>
      <c r="F1" s="5" t="s">
        <v>5</v>
      </c>
      <c r="G1" s="5" t="s">
        <v>72</v>
      </c>
      <c r="H1" s="5" t="s">
        <v>6</v>
      </c>
      <c r="I1" s="5" t="s">
        <v>55</v>
      </c>
      <c r="J1" s="5" t="s">
        <v>7</v>
      </c>
      <c r="K1" s="5" t="s">
        <v>8</v>
      </c>
      <c r="L1" s="5" t="s">
        <v>74</v>
      </c>
      <c r="M1" s="5" t="s">
        <v>75</v>
      </c>
      <c r="N1" s="5" t="s">
        <v>9</v>
      </c>
      <c r="O1" s="5" t="s">
        <v>10</v>
      </c>
      <c r="P1" s="5" t="s">
        <v>11</v>
      </c>
      <c r="Q1" s="5" t="s">
        <v>12</v>
      </c>
    </row>
    <row r="2" spans="1:17" ht="25.5" x14ac:dyDescent="0.2">
      <c r="A2" s="2" t="s">
        <v>16</v>
      </c>
      <c r="B2" s="6" t="s">
        <v>17</v>
      </c>
      <c r="C2" s="2" t="s">
        <v>13</v>
      </c>
      <c r="D2" s="7" t="s">
        <v>14</v>
      </c>
      <c r="E2" s="7" t="s">
        <v>14</v>
      </c>
      <c r="F2" s="8" t="s">
        <v>21</v>
      </c>
      <c r="G2" s="8" t="s">
        <v>73</v>
      </c>
      <c r="H2" s="2" t="s">
        <v>15</v>
      </c>
      <c r="I2" s="2" t="s">
        <v>56</v>
      </c>
      <c r="J2" s="2">
        <v>10</v>
      </c>
      <c r="K2" s="2">
        <v>60</v>
      </c>
      <c r="L2" s="2" t="s">
        <v>22</v>
      </c>
      <c r="M2" s="2">
        <f>18*K2</f>
        <v>1080</v>
      </c>
      <c r="N2" s="2">
        <v>7</v>
      </c>
      <c r="O2" s="2">
        <f>N2*M2</f>
        <v>7560</v>
      </c>
      <c r="P2" s="3">
        <f>5*J2*O2</f>
        <v>378000</v>
      </c>
      <c r="Q2" s="6" t="s">
        <v>18</v>
      </c>
    </row>
    <row r="3" spans="1:17" ht="25.5" x14ac:dyDescent="0.2">
      <c r="A3" s="2" t="s">
        <v>16</v>
      </c>
      <c r="B3" s="6" t="s">
        <v>17</v>
      </c>
      <c r="C3" s="2" t="s">
        <v>13</v>
      </c>
      <c r="D3" s="7" t="s">
        <v>14</v>
      </c>
      <c r="E3" s="7" t="s">
        <v>14</v>
      </c>
      <c r="F3" s="8" t="s">
        <v>21</v>
      </c>
      <c r="G3" s="8" t="s">
        <v>73</v>
      </c>
      <c r="H3" s="2" t="s">
        <v>15</v>
      </c>
      <c r="I3" s="2" t="s">
        <v>57</v>
      </c>
      <c r="J3" s="2">
        <v>10</v>
      </c>
      <c r="K3" s="9">
        <v>30</v>
      </c>
      <c r="L3" s="2" t="s">
        <v>22</v>
      </c>
      <c r="M3" s="2">
        <f>18*K3</f>
        <v>540</v>
      </c>
      <c r="N3" s="2">
        <v>7</v>
      </c>
      <c r="O3" s="2">
        <f t="shared" ref="O3:O17" si="0">N3*M3</f>
        <v>3780</v>
      </c>
      <c r="P3" s="3">
        <f t="shared" ref="P3:P4" si="1">5*J3*O3</f>
        <v>189000</v>
      </c>
      <c r="Q3" s="6" t="s">
        <v>19</v>
      </c>
    </row>
    <row r="4" spans="1:17" ht="25.5" x14ac:dyDescent="0.2">
      <c r="A4" s="2" t="s">
        <v>16</v>
      </c>
      <c r="B4" s="6" t="s">
        <v>17</v>
      </c>
      <c r="C4" s="2" t="s">
        <v>13</v>
      </c>
      <c r="D4" s="7" t="s">
        <v>14</v>
      </c>
      <c r="E4" s="7" t="s">
        <v>14</v>
      </c>
      <c r="F4" s="8" t="s">
        <v>21</v>
      </c>
      <c r="G4" s="8" t="s">
        <v>73</v>
      </c>
      <c r="H4" s="2" t="s">
        <v>15</v>
      </c>
      <c r="I4" s="2" t="s">
        <v>58</v>
      </c>
      <c r="J4" s="2">
        <v>10</v>
      </c>
      <c r="K4" s="9">
        <v>12</v>
      </c>
      <c r="L4" s="2" t="s">
        <v>22</v>
      </c>
      <c r="M4" s="2">
        <f>18*K4</f>
        <v>216</v>
      </c>
      <c r="N4" s="2">
        <v>7</v>
      </c>
      <c r="O4" s="2">
        <f t="shared" si="0"/>
        <v>1512</v>
      </c>
      <c r="P4" s="3">
        <f t="shared" si="1"/>
        <v>75600</v>
      </c>
      <c r="Q4" s="6" t="s">
        <v>20</v>
      </c>
    </row>
    <row r="5" spans="1:17" x14ac:dyDescent="0.2">
      <c r="A5" s="2" t="s">
        <v>16</v>
      </c>
      <c r="B5" s="2" t="s">
        <v>23</v>
      </c>
      <c r="C5" s="2" t="s">
        <v>13</v>
      </c>
      <c r="D5" s="7" t="s">
        <v>14</v>
      </c>
      <c r="E5" s="7" t="s">
        <v>14</v>
      </c>
      <c r="F5" s="9" t="s">
        <v>30</v>
      </c>
      <c r="G5" s="8" t="s">
        <v>73</v>
      </c>
      <c r="H5" s="2" t="s">
        <v>15</v>
      </c>
      <c r="I5" s="2" t="s">
        <v>59</v>
      </c>
      <c r="J5" s="2">
        <v>10</v>
      </c>
      <c r="K5" s="9">
        <v>60</v>
      </c>
      <c r="L5" s="9" t="s">
        <v>37</v>
      </c>
      <c r="M5" s="2">
        <f>18*K5</f>
        <v>1080</v>
      </c>
      <c r="N5" s="2">
        <v>7</v>
      </c>
      <c r="O5" s="2">
        <f t="shared" si="0"/>
        <v>7560</v>
      </c>
      <c r="P5" s="3">
        <f>1*J5*O5</f>
        <v>75600</v>
      </c>
      <c r="Q5" s="8" t="s">
        <v>41</v>
      </c>
    </row>
    <row r="6" spans="1:17" ht="25.5" x14ac:dyDescent="0.2">
      <c r="A6" s="2" t="s">
        <v>16</v>
      </c>
      <c r="B6" s="2" t="s">
        <v>48</v>
      </c>
      <c r="C6" s="2" t="s">
        <v>13</v>
      </c>
      <c r="D6" s="7" t="s">
        <v>14</v>
      </c>
      <c r="E6" s="7" t="s">
        <v>14</v>
      </c>
      <c r="F6" s="9" t="s">
        <v>30</v>
      </c>
      <c r="G6" s="8" t="s">
        <v>73</v>
      </c>
      <c r="H6" s="2" t="s">
        <v>15</v>
      </c>
      <c r="I6" s="2" t="s">
        <v>60</v>
      </c>
      <c r="J6" s="2">
        <v>10</v>
      </c>
      <c r="K6" s="9">
        <v>60</v>
      </c>
      <c r="L6" s="9" t="s">
        <v>37</v>
      </c>
      <c r="M6" s="2">
        <f>18*K6</f>
        <v>1080</v>
      </c>
      <c r="N6" s="2">
        <v>7</v>
      </c>
      <c r="O6" s="2">
        <f t="shared" si="0"/>
        <v>7560</v>
      </c>
      <c r="P6" s="3">
        <f>1*J6*O6</f>
        <v>75600</v>
      </c>
      <c r="Q6" s="9" t="s">
        <v>42</v>
      </c>
    </row>
    <row r="7" spans="1:17" ht="25.5" x14ac:dyDescent="0.2">
      <c r="A7" s="2" t="s">
        <v>16</v>
      </c>
      <c r="B7" s="6" t="s">
        <v>24</v>
      </c>
      <c r="C7" s="2" t="s">
        <v>13</v>
      </c>
      <c r="D7" s="7" t="s">
        <v>14</v>
      </c>
      <c r="E7" s="7" t="s">
        <v>14</v>
      </c>
      <c r="F7" s="9" t="s">
        <v>31</v>
      </c>
      <c r="G7" s="8" t="s">
        <v>73</v>
      </c>
      <c r="H7" s="2" t="s">
        <v>15</v>
      </c>
      <c r="I7" s="2" t="s">
        <v>61</v>
      </c>
      <c r="J7" s="2">
        <v>10</v>
      </c>
      <c r="K7" s="9">
        <v>60</v>
      </c>
      <c r="L7" s="8" t="s">
        <v>38</v>
      </c>
      <c r="M7" s="9">
        <f>24*K7</f>
        <v>1440</v>
      </c>
      <c r="N7" s="2">
        <v>7</v>
      </c>
      <c r="O7" s="2">
        <f t="shared" si="0"/>
        <v>10080</v>
      </c>
      <c r="P7" s="3">
        <f>0.2*J7*O7</f>
        <v>20160</v>
      </c>
      <c r="Q7" s="8" t="s">
        <v>53</v>
      </c>
    </row>
    <row r="8" spans="1:17" ht="25.5" x14ac:dyDescent="0.2">
      <c r="A8" s="2" t="s">
        <v>16</v>
      </c>
      <c r="B8" s="6" t="s">
        <v>25</v>
      </c>
      <c r="C8" s="2" t="s">
        <v>13</v>
      </c>
      <c r="D8" s="7" t="s">
        <v>14</v>
      </c>
      <c r="E8" s="7" t="s">
        <v>14</v>
      </c>
      <c r="F8" s="9" t="s">
        <v>32</v>
      </c>
      <c r="G8" s="8" t="s">
        <v>73</v>
      </c>
      <c r="H8" s="2" t="s">
        <v>15</v>
      </c>
      <c r="I8" s="2" t="s">
        <v>62</v>
      </c>
      <c r="J8" s="2">
        <v>10</v>
      </c>
      <c r="K8" s="9">
        <v>60</v>
      </c>
      <c r="L8" s="8" t="s">
        <v>38</v>
      </c>
      <c r="M8" s="9">
        <f t="shared" ref="M8:M9" si="2">24*K8</f>
        <v>1440</v>
      </c>
      <c r="N8" s="2">
        <v>7</v>
      </c>
      <c r="O8" s="2">
        <f t="shared" si="0"/>
        <v>10080</v>
      </c>
      <c r="P8" s="3">
        <f>0.3*J8*O8</f>
        <v>30240</v>
      </c>
      <c r="Q8" s="8" t="s">
        <v>44</v>
      </c>
    </row>
    <row r="9" spans="1:17" ht="25.5" x14ac:dyDescent="0.2">
      <c r="A9" s="2" t="s">
        <v>16</v>
      </c>
      <c r="B9" s="6" t="s">
        <v>26</v>
      </c>
      <c r="C9" s="2" t="s">
        <v>13</v>
      </c>
      <c r="D9" s="7" t="s">
        <v>14</v>
      </c>
      <c r="E9" s="7" t="s">
        <v>14</v>
      </c>
      <c r="F9" s="9" t="s">
        <v>33</v>
      </c>
      <c r="G9" s="8" t="s">
        <v>73</v>
      </c>
      <c r="H9" s="2" t="s">
        <v>15</v>
      </c>
      <c r="I9" s="2" t="s">
        <v>63</v>
      </c>
      <c r="J9" s="2">
        <v>10</v>
      </c>
      <c r="K9" s="9">
        <v>60</v>
      </c>
      <c r="L9" s="8" t="s">
        <v>38</v>
      </c>
      <c r="M9" s="9">
        <f t="shared" si="2"/>
        <v>1440</v>
      </c>
      <c r="N9" s="2">
        <v>7</v>
      </c>
      <c r="O9" s="2">
        <f t="shared" si="0"/>
        <v>10080</v>
      </c>
      <c r="P9" s="3">
        <f>0.15*J9*O9</f>
        <v>15120</v>
      </c>
      <c r="Q9" s="8" t="s">
        <v>45</v>
      </c>
    </row>
    <row r="10" spans="1:17" ht="25.5" x14ac:dyDescent="0.2">
      <c r="A10" s="2" t="s">
        <v>16</v>
      </c>
      <c r="B10" s="6" t="s">
        <v>27</v>
      </c>
      <c r="C10" s="2" t="s">
        <v>13</v>
      </c>
      <c r="D10" s="7" t="s">
        <v>14</v>
      </c>
      <c r="E10" s="7" t="s">
        <v>14</v>
      </c>
      <c r="F10" s="9" t="s">
        <v>34</v>
      </c>
      <c r="G10" s="8" t="s">
        <v>73</v>
      </c>
      <c r="H10" s="2" t="s">
        <v>15</v>
      </c>
      <c r="I10" s="2" t="s">
        <v>64</v>
      </c>
      <c r="J10" s="2">
        <v>10</v>
      </c>
      <c r="K10" s="9">
        <v>60</v>
      </c>
      <c r="L10" s="8" t="s">
        <v>39</v>
      </c>
      <c r="M10" s="9">
        <f>15*K10</f>
        <v>900</v>
      </c>
      <c r="N10" s="2">
        <v>7</v>
      </c>
      <c r="O10" s="2">
        <f t="shared" si="0"/>
        <v>6300</v>
      </c>
      <c r="P10" s="3">
        <f>0.4*J10*O10</f>
        <v>25200</v>
      </c>
      <c r="Q10" s="8" t="s">
        <v>43</v>
      </c>
    </row>
    <row r="11" spans="1:17" ht="25.5" x14ac:dyDescent="0.2">
      <c r="A11" s="2" t="s">
        <v>16</v>
      </c>
      <c r="B11" s="6" t="s">
        <v>28</v>
      </c>
      <c r="C11" s="2" t="s">
        <v>13</v>
      </c>
      <c r="D11" s="7" t="s">
        <v>14</v>
      </c>
      <c r="E11" s="7" t="s">
        <v>14</v>
      </c>
      <c r="F11" s="9" t="s">
        <v>35</v>
      </c>
      <c r="G11" s="8" t="s">
        <v>73</v>
      </c>
      <c r="H11" s="2" t="s">
        <v>15</v>
      </c>
      <c r="I11" s="2" t="s">
        <v>65</v>
      </c>
      <c r="J11" s="2">
        <v>10</v>
      </c>
      <c r="K11" s="9">
        <v>60</v>
      </c>
      <c r="L11" s="8" t="s">
        <v>38</v>
      </c>
      <c r="M11" s="9">
        <f>24*K11</f>
        <v>1440</v>
      </c>
      <c r="N11" s="2">
        <v>7</v>
      </c>
      <c r="O11" s="2">
        <f t="shared" si="0"/>
        <v>10080</v>
      </c>
      <c r="P11" s="3">
        <f>0.2*J11*O11</f>
        <v>20160</v>
      </c>
      <c r="Q11" s="8" t="s">
        <v>46</v>
      </c>
    </row>
    <row r="12" spans="1:17" x14ac:dyDescent="0.2">
      <c r="A12" s="2" t="s">
        <v>16</v>
      </c>
      <c r="B12" s="6" t="s">
        <v>29</v>
      </c>
      <c r="C12" s="2" t="s">
        <v>13</v>
      </c>
      <c r="D12" s="7" t="s">
        <v>14</v>
      </c>
      <c r="E12" s="7" t="s">
        <v>14</v>
      </c>
      <c r="F12" s="9" t="s">
        <v>36</v>
      </c>
      <c r="G12" s="8" t="s">
        <v>73</v>
      </c>
      <c r="H12" s="2" t="s">
        <v>15</v>
      </c>
      <c r="I12" s="2" t="s">
        <v>66</v>
      </c>
      <c r="J12" s="2">
        <v>10</v>
      </c>
      <c r="K12" s="9">
        <v>60</v>
      </c>
      <c r="L12" s="8" t="s">
        <v>40</v>
      </c>
      <c r="M12" s="9">
        <f>16*K12</f>
        <v>960</v>
      </c>
      <c r="N12" s="2">
        <v>7</v>
      </c>
      <c r="O12" s="2">
        <f t="shared" si="0"/>
        <v>6720</v>
      </c>
      <c r="P12" s="3">
        <f>1*J12*O12</f>
        <v>67200</v>
      </c>
      <c r="Q12" s="8" t="s">
        <v>47</v>
      </c>
    </row>
    <row r="13" spans="1:17" ht="25.5" x14ac:dyDescent="0.2">
      <c r="A13" s="2" t="s">
        <v>16</v>
      </c>
      <c r="B13" s="2" t="s">
        <v>49</v>
      </c>
      <c r="C13" s="2" t="s">
        <v>13</v>
      </c>
      <c r="D13" s="7" t="s">
        <v>14</v>
      </c>
      <c r="E13" s="7" t="s">
        <v>14</v>
      </c>
      <c r="F13" s="9" t="s">
        <v>54</v>
      </c>
      <c r="G13" s="8" t="s">
        <v>73</v>
      </c>
      <c r="H13" s="2" t="s">
        <v>15</v>
      </c>
      <c r="I13" s="2" t="s">
        <v>67</v>
      </c>
      <c r="J13" s="2">
        <v>10</v>
      </c>
      <c r="K13" s="9">
        <v>60</v>
      </c>
      <c r="L13" s="9" t="s">
        <v>50</v>
      </c>
      <c r="M13" s="9">
        <f>24*K13</f>
        <v>1440</v>
      </c>
      <c r="N13" s="2">
        <v>7</v>
      </c>
      <c r="O13" s="2">
        <f t="shared" si="0"/>
        <v>10080</v>
      </c>
      <c r="P13" s="3">
        <f>1*J13*O13</f>
        <v>100800</v>
      </c>
      <c r="Q13" s="9" t="s">
        <v>51</v>
      </c>
    </row>
    <row r="14" spans="1:17" ht="25.5" x14ac:dyDescent="0.2">
      <c r="A14" s="2" t="s">
        <v>16</v>
      </c>
      <c r="B14" s="2" t="s">
        <v>49</v>
      </c>
      <c r="C14" s="2" t="s">
        <v>13</v>
      </c>
      <c r="D14" s="7" t="s">
        <v>14</v>
      </c>
      <c r="E14" s="7" t="s">
        <v>14</v>
      </c>
      <c r="F14" s="9" t="s">
        <v>54</v>
      </c>
      <c r="G14" s="8" t="s">
        <v>73</v>
      </c>
      <c r="H14" s="2" t="s">
        <v>15</v>
      </c>
      <c r="I14" s="2" t="s">
        <v>68</v>
      </c>
      <c r="J14" s="2">
        <v>10</v>
      </c>
      <c r="K14" s="9">
        <v>30</v>
      </c>
      <c r="L14" s="9" t="s">
        <v>50</v>
      </c>
      <c r="M14" s="9">
        <f>24*K14</f>
        <v>720</v>
      </c>
      <c r="N14" s="2">
        <v>7</v>
      </c>
      <c r="O14" s="2">
        <f t="shared" si="0"/>
        <v>5040</v>
      </c>
      <c r="P14" s="3">
        <f t="shared" ref="P14" si="3">1*J14*O14</f>
        <v>50400</v>
      </c>
      <c r="Q14" s="9" t="s">
        <v>51</v>
      </c>
    </row>
    <row r="15" spans="1:17" ht="25.5" x14ac:dyDescent="0.2">
      <c r="A15" s="2" t="s">
        <v>16</v>
      </c>
      <c r="B15" s="2" t="s">
        <v>49</v>
      </c>
      <c r="C15" s="2" t="s">
        <v>13</v>
      </c>
      <c r="D15" s="7" t="s">
        <v>14</v>
      </c>
      <c r="E15" s="7" t="s">
        <v>14</v>
      </c>
      <c r="F15" s="9" t="s">
        <v>54</v>
      </c>
      <c r="G15" s="8" t="s">
        <v>73</v>
      </c>
      <c r="H15" s="2" t="s">
        <v>15</v>
      </c>
      <c r="I15" s="2" t="s">
        <v>69</v>
      </c>
      <c r="J15" s="2">
        <v>10</v>
      </c>
      <c r="K15" s="9">
        <v>12</v>
      </c>
      <c r="L15" s="9" t="s">
        <v>50</v>
      </c>
      <c r="M15" s="9">
        <f>24*K15</f>
        <v>288</v>
      </c>
      <c r="N15" s="2">
        <v>7</v>
      </c>
      <c r="O15" s="2">
        <f t="shared" si="0"/>
        <v>2016</v>
      </c>
      <c r="P15" s="3">
        <f>1.5*J15*O15</f>
        <v>30240</v>
      </c>
      <c r="Q15" s="9" t="s">
        <v>51</v>
      </c>
    </row>
    <row r="16" spans="1:17" x14ac:dyDescent="0.2">
      <c r="A16" s="2" t="s">
        <v>16</v>
      </c>
      <c r="B16" s="9" t="str">
        <f ca="1">IFERROR(__xludf.DUMMYFUNCTION("""COMPUTED_VALUE"""),"Ул Цюрупы, 95")</f>
        <v>Ул Цюрупы, 95</v>
      </c>
      <c r="C16" s="2" t="s">
        <v>13</v>
      </c>
      <c r="D16" s="7" t="s">
        <v>14</v>
      </c>
      <c r="E16" s="7" t="s">
        <v>14</v>
      </c>
      <c r="F16" s="9" t="str">
        <f ca="1">IFERROR(__xludf.DUMMYFUNCTION("""COMPUTED_VALUE"""),"65x6")</f>
        <v>65x6</v>
      </c>
      <c r="G16" s="8" t="s">
        <v>73</v>
      </c>
      <c r="H16" s="2" t="s">
        <v>15</v>
      </c>
      <c r="I16" s="2" t="s">
        <v>70</v>
      </c>
      <c r="J16" s="2">
        <v>10</v>
      </c>
      <c r="K16" s="9">
        <v>12</v>
      </c>
      <c r="L16" s="9" t="str">
        <f ca="1">IFERROR(__xludf.DUMMYFUNCTION("""COMPUTED_VALUE"""),"06:00 - 23:00")</f>
        <v>06:00 - 23:00</v>
      </c>
      <c r="M16" s="9">
        <f>17*K16</f>
        <v>204</v>
      </c>
      <c r="N16" s="2">
        <v>7</v>
      </c>
      <c r="O16" s="2">
        <f t="shared" si="0"/>
        <v>1428</v>
      </c>
      <c r="P16" s="3">
        <f>5.5*J16*O16</f>
        <v>78540</v>
      </c>
      <c r="Q16" s="9" t="s">
        <v>52</v>
      </c>
    </row>
    <row r="17" spans="1:17" x14ac:dyDescent="0.2">
      <c r="A17" s="2" t="s">
        <v>16</v>
      </c>
      <c r="B17" s="10" t="s">
        <v>71</v>
      </c>
      <c r="C17" s="2" t="s">
        <v>13</v>
      </c>
      <c r="D17" s="7" t="s">
        <v>14</v>
      </c>
      <c r="E17" s="7" t="s">
        <v>14</v>
      </c>
      <c r="F17" s="9" t="s">
        <v>78</v>
      </c>
      <c r="G17" s="8" t="s">
        <v>73</v>
      </c>
      <c r="H17" s="9" t="s">
        <v>15</v>
      </c>
      <c r="I17" s="2" t="s">
        <v>76</v>
      </c>
      <c r="J17" s="9">
        <v>10</v>
      </c>
      <c r="K17" s="9">
        <v>12</v>
      </c>
      <c r="L17" s="9" t="str">
        <f ca="1">IFERROR(__xludf.DUMMYFUNCTION("""COMPUTED_VALUE"""),"06:00 - 23:00")</f>
        <v>06:00 - 23:00</v>
      </c>
      <c r="M17" s="9">
        <f>17*K17</f>
        <v>204</v>
      </c>
      <c r="N17" s="2">
        <v>7</v>
      </c>
      <c r="O17" s="2">
        <f t="shared" si="0"/>
        <v>1428</v>
      </c>
      <c r="P17" s="3">
        <f>12*J17*O17</f>
        <v>171360</v>
      </c>
      <c r="Q17" s="9" t="s">
        <v>77</v>
      </c>
    </row>
  </sheetData>
  <autoFilter ref="A1:Q16"/>
  <hyperlinks>
    <hyperlink ref="B16" r:id="rId1" display="https://rim-group.ru/ufa/9MF/storona-a/"/>
    <hyperlink ref="E16" r:id="rId2"/>
    <hyperlink ref="E13" r:id="rId3"/>
    <hyperlink ref="E12" r:id="rId4"/>
    <hyperlink ref="E11" r:id="rId5"/>
    <hyperlink ref="E10" r:id="rId6"/>
    <hyperlink ref="E9" r:id="rId7"/>
    <hyperlink ref="E8" r:id="rId8"/>
    <hyperlink ref="E7" r:id="rId9"/>
    <hyperlink ref="E6" r:id="rId10"/>
    <hyperlink ref="E5" r:id="rId11"/>
    <hyperlink ref="E4" r:id="rId12"/>
    <hyperlink ref="E3" r:id="rId13"/>
    <hyperlink ref="E14:E15" r:id="rId14" display="Ссылка"/>
    <hyperlink ref="E2" r:id="rId15"/>
    <hyperlink ref="D2" r:id="rId16"/>
    <hyperlink ref="D3" r:id="rId17"/>
    <hyperlink ref="D4" r:id="rId18"/>
    <hyperlink ref="D5" r:id="rId19"/>
    <hyperlink ref="D6" r:id="rId20"/>
    <hyperlink ref="D7" r:id="rId21"/>
    <hyperlink ref="D8" r:id="rId22"/>
    <hyperlink ref="D9" r:id="rId23"/>
    <hyperlink ref="D10" r:id="rId24"/>
    <hyperlink ref="D11" r:id="rId25"/>
    <hyperlink ref="D12" r:id="rId26"/>
    <hyperlink ref="D13" r:id="rId27"/>
    <hyperlink ref="D14" r:id="rId28"/>
    <hyperlink ref="D15" r:id="rId29"/>
    <hyperlink ref="D16" r:id="rId30"/>
    <hyperlink ref="E17" r:id="rId31"/>
    <hyperlink ref="D17" r:id="rId32"/>
  </hyperlink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Медиафасад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2026-05-05T16:32:33Z</dcterms:modified>
</cp:coreProperties>
</file>